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FRACCION XLI\"/>
    </mc:Choice>
  </mc:AlternateContent>
  <xr:revisionPtr revIDLastSave="0" documentId="8_{C5AD8C76-1280-4E05-8280-02BE47352801}" xr6:coauthVersionLast="47" xr6:coauthVersionMax="47" xr10:uidLastSave="{00000000-0000-0000-0000-000000000000}"/>
  <bookViews>
    <workbookView xWindow="-108" yWindow="-108" windowWidth="23256" windowHeight="12456" xr2:uid="{0CCD3FB2-BBD9-4FC8-8884-4B617368DA66}"/>
  </bookViews>
  <sheets>
    <sheet name="LISTADO DE JUBILADOS" sheetId="1" r:id="rId1"/>
  </sheets>
  <definedNames>
    <definedName name="_xlnm.Print_Area" localSheetId="0">'LISTADO DE JUBILADOS'!$A$1:$O$8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F8" i="1"/>
  <c r="N7" i="1"/>
  <c r="M6" i="1"/>
  <c r="N6" i="1" s="1"/>
  <c r="O6" i="1" s="1"/>
  <c r="O7" i="1" l="1"/>
  <c r="G8" i="1"/>
  <c r="H8" i="1"/>
  <c r="N8" i="1"/>
  <c r="M8" i="1"/>
  <c r="O8" i="1" l="1"/>
</calcChain>
</file>

<file path=xl/sharedStrings.xml><?xml version="1.0" encoding="utf-8"?>
<sst xmlns="http://schemas.openxmlformats.org/spreadsheetml/2006/main" count="27" uniqueCount="23">
  <si>
    <t>hu</t>
  </si>
  <si>
    <t>EMPLEADO</t>
  </si>
  <si>
    <t>PUESTO</t>
  </si>
  <si>
    <t>TIPO DE TRABAJADOR</t>
  </si>
  <si>
    <t>CATEGORIA DE TRABAJADOR</t>
  </si>
  <si>
    <t>FORMA DE PAGO</t>
  </si>
  <si>
    <t xml:space="preserve">SUELDO </t>
  </si>
  <si>
    <t>CANASTA BASICA</t>
  </si>
  <si>
    <t xml:space="preserve">COMPENSACION </t>
  </si>
  <si>
    <t>PREVISION SOCIAL</t>
  </si>
  <si>
    <t>AYUDA P/R</t>
  </si>
  <si>
    <t>AYUDA P/T</t>
  </si>
  <si>
    <t>FONDO DE AHORRO</t>
  </si>
  <si>
    <t>QUINQUENIO</t>
  </si>
  <si>
    <t>TOTAL PERCEPCIONES</t>
  </si>
  <si>
    <t>NETO A PAGAR</t>
  </si>
  <si>
    <t>SINDICATO</t>
  </si>
  <si>
    <t>DISPERSION BANCARIA</t>
  </si>
  <si>
    <t>PENSIONADA</t>
  </si>
  <si>
    <t>SINDICALIZADA PENSIONADA</t>
  </si>
  <si>
    <t>Total</t>
  </si>
  <si>
    <t>-</t>
  </si>
  <si>
    <t>LISTADO PENSIONADOS Y JUBILADOS Y EL MONTO QUE RICBEN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</si>
</sst>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164" fontId="0" fillId="2" borderId="0" xfId="1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8" fillId="2" borderId="0" xfId="1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4" fontId="1" fillId="0" borderId="0" xfId="1" applyFont="1" applyAlignment="1">
      <alignment horizontal="center"/>
    </xf>
    <xf numFmtId="44" fontId="0" fillId="0" borderId="0" xfId="1" applyFont="1"/>
    <xf numFmtId="44" fontId="4" fillId="2" borderId="9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0" fillId="0" borderId="8" xfId="0" applyBorder="1" applyAlignment="1">
      <alignment horizontal="center"/>
    </xf>
    <xf numFmtId="4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4" fontId="1" fillId="0" borderId="0" xfId="1" applyFont="1" applyFill="1"/>
    <xf numFmtId="44" fontId="4" fillId="0" borderId="9" xfId="1" applyFont="1" applyFill="1" applyBorder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1" fillId="6" borderId="8" xfId="0" applyFont="1" applyFill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31">
    <dxf>
      <font>
        <b/>
      </font>
      <numFmt numFmtId="34" formatCode="_-&quot;$&quot;* #,##0.00_-;\-&quot;$&quot;* #,##0.00_-;_-&quot;$&quot;* &quot;-&quot;??_-;_-@_-"/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/>
      </font>
      <numFmt numFmtId="164" formatCode="&quot;$&quot;#,##0.0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numFmt numFmtId="164" formatCode="&quot;$&quot;#,##0.00"/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FC97F8-6422-4959-B3FC-5FA5B0F757A1}" name="NOMINA" displayName="NOMINA" ref="A5:N8" totalsRowCount="1" headerRowDxfId="30" dataDxfId="29" totalsRowDxfId="28">
  <autoFilter ref="A5:N7" xr:uid="{00000000-0009-0000-0100-000002000000}"/>
  <tableColumns count="14">
    <tableColumn id="1" xr3:uid="{3BAC61B6-4536-4401-A575-D0F665983AE7}" name="EMPLEADO" totalsRowLabel="Total" dataDxfId="26" totalsRowDxfId="27"/>
    <tableColumn id="7" xr3:uid="{5B17F775-8BF5-43B3-9E2E-A3994A71D0C7}" name="PUESTO" dataDxfId="24" totalsRowDxfId="25"/>
    <tableColumn id="8" xr3:uid="{C4517636-9745-442B-A601-33BA0567B4D2}" name="TIPO DE TRABAJADOR" dataDxfId="22" totalsRowDxfId="23"/>
    <tableColumn id="14" xr3:uid="{B2EA8C1A-C7F4-4D76-9901-3670D269658D}" name="CATEGORIA DE TRABAJADOR" dataDxfId="20" totalsRowDxfId="21"/>
    <tableColumn id="31" xr3:uid="{D0D7C81E-9967-4D86-A4BF-1CBD7DCA77F6}" name="FORMA DE PAGO" totalsRowLabel="-" dataDxfId="18" totalsRowDxfId="19"/>
    <tableColumn id="37" xr3:uid="{6575DBE1-342B-4EDA-A5F4-D5FF4E9CFA59}" name="SUELDO " totalsRowFunction="sum" dataDxfId="16" totalsRowDxfId="17" dataCellStyle="Moneda"/>
    <tableColumn id="5" xr3:uid="{107ACA67-23D6-49F2-9704-65E219249467}" name="CANASTA BASICA" totalsRowFunction="sum" dataDxfId="14" totalsRowDxfId="15" dataCellStyle="Moneda"/>
    <tableColumn id="9" xr3:uid="{545BBFA6-93BA-4018-8223-85E55200D8D8}" name="COMPENSACION " totalsRowFunction="sum" dataDxfId="12" totalsRowDxfId="13" dataCellStyle="Moneda"/>
    <tableColumn id="33" xr3:uid="{DC71282F-6D76-4623-80C2-5B8F90A9F542}" name="PREVISION SOCIAL" totalsRowFunction="sum" dataDxfId="10" totalsRowDxfId="11" dataCellStyle="Moneda"/>
    <tableColumn id="15" xr3:uid="{07CAA63C-A188-4458-8A7D-65CBD423527A}" name="AYUDA P/R" totalsRowFunction="sum" dataDxfId="8" totalsRowDxfId="9" dataCellStyle="Moneda"/>
    <tableColumn id="19" xr3:uid="{5700640F-18C6-43AD-86C5-33DA291A3AC4}" name="AYUDA P/T" totalsRowFunction="sum" dataDxfId="6" totalsRowDxfId="7" dataCellStyle="Moneda"/>
    <tableColumn id="22" xr3:uid="{F92E1B73-E71A-46CD-A88E-635F38D693F6}" name="FONDO DE AHORRO" totalsRowFunction="sum" dataDxfId="4" totalsRowDxfId="5" dataCellStyle="Moneda"/>
    <tableColumn id="21" xr3:uid="{A5719612-084D-45B4-B33E-B231C3D6B95E}" name="QUINQUENIO" totalsRowFunction="sum" dataDxfId="2" totalsRowDxfId="3" dataCellStyle="Moneda"/>
    <tableColumn id="11" xr3:uid="{B339DF46-2FE0-41F3-AD54-BE31A51C47B7}" name="TOTAL PERCEPCIONES" totalsRowFunction="sum" dataDxfId="0" totalsRowDxfId="1" dataCellStyle="Moneda">
      <calculatedColumnFormula>SUM(F6:M6)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26A8-ED94-4FDA-ACFF-64A4689DE230}">
  <dimension ref="A1:U8"/>
  <sheetViews>
    <sheetView tabSelected="1" zoomScaleNormal="100" zoomScaleSheetLayoutView="124" workbookViewId="0">
      <selection activeCell="A4" sqref="A4"/>
    </sheetView>
  </sheetViews>
  <sheetFormatPr baseColWidth="10" defaultRowHeight="14.4" x14ac:dyDescent="0.3"/>
  <cols>
    <col min="1" max="1" width="16" customWidth="1"/>
    <col min="2" max="2" width="11.88671875" bestFit="1" customWidth="1"/>
    <col min="3" max="3" width="23.88671875" bestFit="1" customWidth="1"/>
    <col min="4" max="4" width="29.77734375" bestFit="1" customWidth="1"/>
    <col min="5" max="5" width="20" bestFit="1" customWidth="1"/>
    <col min="6" max="6" width="15.88671875" bestFit="1" customWidth="1"/>
    <col min="7" max="7" width="25.44140625" bestFit="1" customWidth="1"/>
    <col min="8" max="8" width="21.44140625" bestFit="1" customWidth="1"/>
    <col min="9" max="9" width="22.44140625" bestFit="1" customWidth="1"/>
    <col min="10" max="10" width="16.88671875" bestFit="1" customWidth="1"/>
    <col min="11" max="11" width="24.109375" bestFit="1" customWidth="1"/>
    <col min="12" max="12" width="23.44140625" bestFit="1" customWidth="1"/>
    <col min="13" max="13" width="16.88671875" bestFit="1" customWidth="1"/>
    <col min="14" max="14" width="25.33203125" style="43" bestFit="1" customWidth="1"/>
    <col min="15" max="15" width="14.88671875" style="1" bestFit="1" customWidth="1"/>
    <col min="16" max="16" width="6.109375" style="1" bestFit="1" customWidth="1"/>
    <col min="17" max="17" width="13.33203125" style="1" bestFit="1" customWidth="1"/>
    <col min="18" max="19" width="11.5546875" style="1"/>
    <col min="20" max="20" width="14.33203125" style="2" bestFit="1" customWidth="1"/>
    <col min="21" max="21" width="11.5546875" style="3"/>
  </cols>
  <sheetData>
    <row r="1" spans="1:21" s="1" customFormat="1" ht="15" thickBot="1" x14ac:dyDescent="0.35">
      <c r="N1" s="2"/>
      <c r="T1" s="2"/>
      <c r="U1" s="3"/>
    </row>
    <row r="2" spans="1:21" s="1" customFormat="1" ht="36" customHeight="1" thickBot="1" x14ac:dyDescent="0.35">
      <c r="A2" s="4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4"/>
      <c r="P2" s="6"/>
      <c r="Q2" s="6"/>
      <c r="R2" s="6"/>
      <c r="S2" s="6"/>
      <c r="T2" s="6"/>
      <c r="U2" s="3"/>
    </row>
    <row r="3" spans="1:21" s="1" customFormat="1" ht="18.75" customHeight="1" thickBot="1" x14ac:dyDescent="0.3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6"/>
      <c r="Q3" s="6"/>
      <c r="R3" s="6"/>
      <c r="S3" s="6"/>
      <c r="T3" s="6"/>
      <c r="U3" s="3"/>
    </row>
    <row r="4" spans="1:21" s="10" customFormat="1" ht="15" thickBot="1" x14ac:dyDescent="0.35">
      <c r="A4" s="10">
        <v>1</v>
      </c>
      <c r="B4" s="10">
        <v>3</v>
      </c>
      <c r="C4" s="10">
        <v>4</v>
      </c>
      <c r="D4" s="11">
        <v>5</v>
      </c>
      <c r="E4" s="10">
        <v>6</v>
      </c>
      <c r="F4" s="12"/>
      <c r="G4" s="12">
        <v>10</v>
      </c>
      <c r="H4" s="12">
        <v>11</v>
      </c>
      <c r="I4" s="12">
        <v>13</v>
      </c>
      <c r="J4" s="12">
        <v>14</v>
      </c>
      <c r="K4" s="12">
        <v>15</v>
      </c>
      <c r="L4" s="12">
        <v>17</v>
      </c>
      <c r="M4" s="12">
        <v>18</v>
      </c>
      <c r="N4" s="12">
        <v>23</v>
      </c>
      <c r="O4" s="10" t="s">
        <v>0</v>
      </c>
      <c r="P4" s="6"/>
      <c r="Q4" s="6"/>
      <c r="R4" s="6"/>
      <c r="S4" s="6"/>
      <c r="T4" s="6"/>
      <c r="U4" s="13"/>
    </row>
    <row r="5" spans="1:21" s="14" customFormat="1" x14ac:dyDescent="0.3">
      <c r="A5" s="14" t="s">
        <v>1</v>
      </c>
      <c r="B5" s="15" t="s">
        <v>2</v>
      </c>
      <c r="C5" s="14" t="s">
        <v>3</v>
      </c>
      <c r="D5" s="14" t="s">
        <v>4</v>
      </c>
      <c r="E5" s="14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7" t="s">
        <v>14</v>
      </c>
      <c r="O5" s="18" t="s">
        <v>15</v>
      </c>
      <c r="P5" s="19"/>
      <c r="Q5" s="19"/>
      <c r="R5" s="19"/>
      <c r="S5" s="20"/>
      <c r="T5" s="20"/>
      <c r="U5" s="21"/>
    </row>
    <row r="6" spans="1:21" s="22" customFormat="1" x14ac:dyDescent="0.3">
      <c r="A6" s="36">
        <v>18</v>
      </c>
      <c r="B6" t="s">
        <v>18</v>
      </c>
      <c r="C6" s="22" t="s">
        <v>16</v>
      </c>
      <c r="D6" s="22" t="s">
        <v>19</v>
      </c>
      <c r="E6" s="22" t="s">
        <v>17</v>
      </c>
      <c r="F6" s="23">
        <v>6016.8991999999998</v>
      </c>
      <c r="G6" s="24">
        <v>919.44</v>
      </c>
      <c r="H6" s="24">
        <v>99.12</v>
      </c>
      <c r="I6" s="24">
        <v>272.39</v>
      </c>
      <c r="J6" s="24">
        <v>493.8</v>
      </c>
      <c r="K6" s="24">
        <v>539.84</v>
      </c>
      <c r="L6" s="24"/>
      <c r="M6" s="24">
        <f>((NOMINA[[#This Row],[SUELDO ]]/15)*10+54.78)/2</f>
        <v>2033.0230666666666</v>
      </c>
      <c r="N6" s="24">
        <f>SUM(F6:M6)</f>
        <v>10374.512266666667</v>
      </c>
      <c r="O6" s="25">
        <f>NOMINA[[#This Row],[TOTAL PERCEPCIONES]]</f>
        <v>10374.512266666667</v>
      </c>
      <c r="P6" s="26"/>
      <c r="Q6" s="30"/>
      <c r="R6" s="26"/>
      <c r="S6" s="26"/>
      <c r="T6" s="27"/>
      <c r="U6" s="28"/>
    </row>
    <row r="7" spans="1:21" s="22" customFormat="1" x14ac:dyDescent="0.3">
      <c r="A7" s="29">
        <v>20</v>
      </c>
      <c r="B7" t="s">
        <v>18</v>
      </c>
      <c r="C7" s="22" t="s">
        <v>16</v>
      </c>
      <c r="D7" s="22" t="s">
        <v>19</v>
      </c>
      <c r="E7" s="22" t="s">
        <v>17</v>
      </c>
      <c r="F7" s="23">
        <v>3526.49</v>
      </c>
      <c r="G7" s="33">
        <v>520.44000000000005</v>
      </c>
      <c r="H7" s="33">
        <v>56.11</v>
      </c>
      <c r="I7" s="33">
        <v>154.18</v>
      </c>
      <c r="J7" s="33">
        <v>279.51</v>
      </c>
      <c r="K7" s="33">
        <v>305.58</v>
      </c>
      <c r="L7" s="33">
        <v>222.6</v>
      </c>
      <c r="M7" s="24">
        <v>719.58</v>
      </c>
      <c r="N7" s="24">
        <f>SUM(F7:M7)</f>
        <v>5784.4900000000007</v>
      </c>
      <c r="O7" s="34">
        <f>NOMINA[[#This Row],[TOTAL PERCEPCIONES]]</f>
        <v>5784.4900000000007</v>
      </c>
      <c r="Q7" s="30"/>
      <c r="U7" s="35"/>
    </row>
    <row r="8" spans="1:21" s="42" customFormat="1" x14ac:dyDescent="0.3">
      <c r="A8" s="37" t="s">
        <v>20</v>
      </c>
      <c r="B8" s="38"/>
      <c r="C8" s="39"/>
      <c r="D8" s="39"/>
      <c r="E8" s="39" t="s">
        <v>21</v>
      </c>
      <c r="F8" s="39">
        <f>SUBTOTAL(109,NOMINA[[SUELDO ]])</f>
        <v>9543.3891999999996</v>
      </c>
      <c r="G8" s="39">
        <f>SUBTOTAL(109,NOMINA[CANASTA BASICA])</f>
        <v>1439.88</v>
      </c>
      <c r="H8" s="39">
        <f>SUBTOTAL(109,NOMINA[[COMPENSACION ]])</f>
        <v>155.23000000000002</v>
      </c>
      <c r="I8" s="39">
        <f>SUBTOTAL(109,NOMINA[PREVISION SOCIAL])</f>
        <v>426.57</v>
      </c>
      <c r="J8" s="39">
        <f>SUBTOTAL(109,NOMINA[AYUDA P/R])</f>
        <v>773.31</v>
      </c>
      <c r="K8" s="39">
        <f>SUBTOTAL(109,NOMINA[AYUDA P/T])</f>
        <v>845.42000000000007</v>
      </c>
      <c r="L8" s="39">
        <f>SUBTOTAL(109,NOMINA[FONDO DE AHORRO])</f>
        <v>222.6</v>
      </c>
      <c r="M8" s="39">
        <f>SUBTOTAL(109,NOMINA[QUINQUENIO])</f>
        <v>2752.6030666666666</v>
      </c>
      <c r="N8" s="39">
        <f>SUBTOTAL(109,NOMINA[TOTAL PERCEPCIONES])</f>
        <v>16159.002266666666</v>
      </c>
      <c r="O8" s="40">
        <f>SUM(O6:O7)</f>
        <v>16159.002266666666</v>
      </c>
      <c r="P8" s="31"/>
      <c r="Q8" s="31"/>
      <c r="R8" s="31"/>
      <c r="S8" s="31"/>
      <c r="T8" s="41"/>
      <c r="U8" s="32"/>
    </row>
  </sheetData>
  <mergeCells count="2">
    <mergeCell ref="A2:N3"/>
    <mergeCell ref="P2:T4"/>
  </mergeCells>
  <pageMargins left="0.23622047244094491" right="0.23622047244094491" top="0.74803149606299213" bottom="0.74803149606299213" header="0.31496062992125984" footer="0.31496062992125984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JUBILADOS</vt:lpstr>
      <vt:lpstr>'LISTADO DE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2026-02-18T03:58:41Z</dcterms:created>
  <dcterms:modified xsi:type="dcterms:W3CDTF">2026-02-18T04:01:59Z</dcterms:modified>
</cp:coreProperties>
</file>